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3635" activeTab="0"/>
  </bookViews>
  <sheets>
    <sheet name="Förderbemessung" sheetId="1" r:id="rId1"/>
  </sheets>
  <externalReferences>
    <externalReference r:id="rId4"/>
  </externalReferences>
  <definedNames>
    <definedName name="_xlnm.Print_Area" localSheetId="0">'Förderbemessung'!$B$1:$F$25</definedName>
    <definedName name="Technische_Ausrichtung">'[1]Nomenklatur'!$A$50:$A$59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<sst xmlns="http://schemas.openxmlformats.org/spreadsheetml/2006/main" count="32" uniqueCount="25">
  <si>
    <t>Berechnung Förderbeitrag Anlagen und Massnahmen pro eingesparte kWh</t>
  </si>
  <si>
    <t>Durchschnittlicher Energiepreis</t>
  </si>
  <si>
    <t>CHF/kWh</t>
  </si>
  <si>
    <t>Beschreibung Massnahme</t>
  </si>
  <si>
    <t>Jahre</t>
  </si>
  <si>
    <t>CHF</t>
  </si>
  <si>
    <t>kWh/Jahr</t>
  </si>
  <si>
    <t>CHF/Jahr</t>
  </si>
  <si>
    <t>kWh</t>
  </si>
  <si>
    <t>Paybackzeit ROI der Massnahme ohne Fördermittel</t>
  </si>
  <si>
    <t>Förderbeitrag</t>
  </si>
  <si>
    <t>Rp./kWh</t>
  </si>
  <si>
    <t>Anrechenbare Einsparung</t>
  </si>
  <si>
    <t>Zusatz: Erweiterung / Verbesserung einer bestehenden Anlage.</t>
  </si>
  <si>
    <t>Verwendete anrechenbare Nutzungsdauer</t>
  </si>
  <si>
    <t>Anrechenbare Energieeinsparung</t>
  </si>
  <si>
    <t>Anrechenbare Energieeinsparung über anrechenbare Nutzungsdauer</t>
  </si>
  <si>
    <t>Effizienz der eingesetzten Fördermittel</t>
  </si>
  <si>
    <t>Anrechenbare Nutzungsdauer</t>
  </si>
  <si>
    <t>Neubau/Ersatz</t>
  </si>
  <si>
    <t>LED-Beispiel</t>
  </si>
  <si>
    <t>Paybackzeit ROI der Massname inkl. Fördermittel</t>
  </si>
  <si>
    <t xml:space="preserve"> Es zeigt die effektiv verwendete, anrechenbare Nutzungsdauer. Wenn der Nutzer oben weniger als 10 Jahre eingibt, gilt der tiefere Wert. </t>
  </si>
  <si>
    <t>Investition ohne z.B. Lampenersatz, da LED mit 50'000 Betriebsstunden erst nach etwa 7 Jahren einen Lampenersatz benötigen, bis dann dürften diese Leuchten noch günstiger sein.</t>
  </si>
  <si>
    <t>Maximal 30% der anrechenbaren Mehrkosten, Payback über 4 Jahre, maximal 3 Rp./kWh.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</si>
</sst>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_ * #,##0_ ;_ * \-#,##0_ ;_ * &quot;-&quot;??_ ;_ @_ "/>
    <numFmt numFmtId="165" formatCode="_ * #,##0.0_ ;_ * \-#,##0.0_ ;_ * &quot;-&quot;??_ ;_ @_ "/>
    <numFmt numFmtId="166" formatCode="0.0%"/>
    <numFmt numFmtId="167" formatCode="0.0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 locked="0"/>
    </xf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Fill="1"/>
    <xf numFmtId="0" fontId="4" fillId="0" borderId="0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1" fillId="0" borderId="0" xfId="20" applyFont="1" applyFill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left" vertical="center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1" fillId="0" borderId="1" xfId="0" applyFont="1" applyBorder="1" applyAlignment="1" applyProtection="1">
      <alignment horizontal="left" vertical="center"/>
      <protection/>
    </xf>
    <xf numFmtId="0" fontId="1" fillId="0" borderId="2" xfId="0" applyFont="1" applyBorder="1" applyAlignment="1" applyProtection="1">
      <alignment horizontal="left" vertical="center"/>
      <protection/>
    </xf>
    <xf numFmtId="0" fontId="1" fillId="0" borderId="3" xfId="0" applyFont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top" wrapText="1"/>
      <protection locked="0"/>
    </xf>
    <xf numFmtId="43" fontId="3" fillId="0" borderId="0" xfId="21" applyFont="1" applyFill="1" applyBorder="1" applyAlignment="1" applyProtection="1">
      <alignment horizontal="left" vertical="center"/>
      <protection/>
    </xf>
    <xf numFmtId="43" fontId="1" fillId="0" borderId="0" xfId="21" applyFont="1" applyFill="1" applyBorder="1" applyAlignment="1" applyProtection="1">
      <alignment horizontal="left" vertical="center" wrapText="1"/>
      <protection/>
    </xf>
    <xf numFmtId="43" fontId="3" fillId="0" borderId="0" xfId="21" applyFont="1" applyFill="1" applyBorder="1" applyAlignment="1" applyProtection="1">
      <alignment horizontal="left" vertical="center" wrapText="1"/>
      <protection/>
    </xf>
    <xf numFmtId="3" fontId="3" fillId="0" borderId="4" xfId="0" applyNumberFormat="1" applyFont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164" fontId="3" fillId="0" borderId="4" xfId="0" applyNumberFormat="1" applyFont="1" applyBorder="1" applyAlignment="1" applyProtection="1">
      <alignment vertical="center"/>
      <protection/>
    </xf>
    <xf numFmtId="165" fontId="1" fillId="2" borderId="4" xfId="21" applyNumberFormat="1" applyFont="1" applyFill="1" applyBorder="1" applyAlignment="1" applyProtection="1">
      <alignment horizontal="right" vertical="center"/>
      <protection/>
    </xf>
    <xf numFmtId="3" fontId="4" fillId="2" borderId="4" xfId="21" applyNumberFormat="1" applyFont="1" applyFill="1" applyBorder="1" applyAlignment="1" applyProtection="1">
      <alignment horizontal="right" vertical="center"/>
      <protection/>
    </xf>
    <xf numFmtId="0" fontId="4" fillId="0" borderId="4" xfId="20" applyFont="1" applyBorder="1" applyAlignment="1" applyProtection="1">
      <alignment vertical="center"/>
      <protection/>
    </xf>
    <xf numFmtId="166" fontId="2" fillId="2" borderId="4" xfId="22" applyNumberFormat="1" applyFont="1" applyFill="1" applyBorder="1" applyAlignment="1" applyProtection="1">
      <alignment horizontal="right" vertical="center"/>
      <protection/>
    </xf>
    <xf numFmtId="166" fontId="3" fillId="0" borderId="0" xfId="22" applyNumberFormat="1" applyFont="1" applyFill="1" applyBorder="1" applyAlignment="1" applyProtection="1">
      <alignment horizontal="right" vertical="center"/>
      <protection/>
    </xf>
    <xf numFmtId="167" fontId="4" fillId="0" borderId="4" xfId="20" applyNumberFormat="1" applyFont="1" applyFill="1" applyBorder="1" applyAlignment="1" applyProtection="1">
      <alignment vertical="center"/>
      <protection/>
    </xf>
    <xf numFmtId="3" fontId="1" fillId="3" borderId="4" xfId="21" applyNumberFormat="1" applyFont="1" applyFill="1" applyBorder="1" applyAlignment="1" applyProtection="1">
      <alignment horizontal="right" vertical="center"/>
      <protection locked="0"/>
    </xf>
    <xf numFmtId="43" fontId="1" fillId="3" borderId="4" xfId="21" applyNumberFormat="1" applyFont="1" applyFill="1" applyBorder="1" applyAlignment="1" applyProtection="1">
      <alignment vertical="center"/>
      <protection locked="0"/>
    </xf>
    <xf numFmtId="0" fontId="1" fillId="0" borderId="4" xfId="21" applyNumberFormat="1" applyFont="1" applyFill="1" applyBorder="1" applyAlignment="1" applyProtection="1">
      <alignment horizontal="right" vertical="center"/>
      <protection locked="0"/>
    </xf>
    <xf numFmtId="3" fontId="1" fillId="0" borderId="4" xfId="21" applyNumberFormat="1" applyFont="1" applyFill="1" applyBorder="1" applyAlignment="1" applyProtection="1">
      <alignment horizontal="right" vertical="center"/>
      <protection locked="0"/>
    </xf>
    <xf numFmtId="0" fontId="1" fillId="0" borderId="4" xfId="21" applyNumberFormat="1" applyFont="1" applyFill="1" applyBorder="1" applyAlignment="1" applyProtection="1">
      <alignment horizontal="right" vertical="center"/>
      <protection/>
    </xf>
    <xf numFmtId="43" fontId="3" fillId="0" borderId="1" xfId="21" applyFont="1" applyBorder="1" applyAlignment="1" applyProtection="1">
      <alignment horizontal="left" vertical="center"/>
      <protection/>
    </xf>
    <xf numFmtId="43" fontId="3" fillId="0" borderId="3" xfId="21" applyFont="1" applyBorder="1" applyAlignment="1" applyProtection="1">
      <alignment horizontal="left" vertical="center"/>
      <protection/>
    </xf>
    <xf numFmtId="165" fontId="4" fillId="2" borderId="4" xfId="21" applyNumberFormat="1" applyFont="1" applyFill="1" applyBorder="1" applyAlignment="1" applyProtection="1">
      <alignment horizontal="right" vertical="center"/>
      <protection/>
    </xf>
    <xf numFmtId="43" fontId="1" fillId="0" borderId="1" xfId="21" applyFont="1" applyBorder="1" applyAlignment="1" applyProtection="1">
      <alignment horizontal="left" vertical="center" wrapText="1"/>
      <protection/>
    </xf>
    <xf numFmtId="43" fontId="1" fillId="0" borderId="3" xfId="21" applyFont="1" applyBorder="1" applyAlignment="1" applyProtection="1">
      <alignment horizontal="left" vertical="center" wrapText="1"/>
      <protection/>
    </xf>
    <xf numFmtId="43" fontId="3" fillId="0" borderId="1" xfId="21" applyFont="1" applyBorder="1" applyAlignment="1" applyProtection="1">
      <alignment horizontal="left" vertical="center"/>
      <protection/>
    </xf>
    <xf numFmtId="43" fontId="3" fillId="0" borderId="3" xfId="21" applyFont="1" applyBorder="1" applyAlignment="1" applyProtection="1">
      <alignment horizontal="left" vertical="center"/>
      <protection/>
    </xf>
    <xf numFmtId="0" fontId="1" fillId="0" borderId="1" xfId="20" applyFont="1" applyBorder="1" applyAlignment="1" applyProtection="1">
      <alignment horizontal="left" vertical="center" wrapText="1"/>
      <protection/>
    </xf>
    <xf numFmtId="0" fontId="1" fillId="0" borderId="3" xfId="20" applyFont="1" applyBorder="1" applyAlignment="1" applyProtection="1">
      <alignment horizontal="left" vertical="center" wrapText="1"/>
      <protection/>
    </xf>
    <xf numFmtId="0" fontId="1" fillId="0" borderId="1" xfId="20" applyFont="1" applyBorder="1" applyAlignment="1" applyProtection="1">
      <alignment horizontal="left" vertical="center"/>
      <protection/>
    </xf>
    <xf numFmtId="0" fontId="1" fillId="0" borderId="3" xfId="20" applyFont="1" applyBorder="1" applyAlignment="1" applyProtection="1">
      <alignment horizontal="left" vertical="center"/>
      <protection/>
    </xf>
    <xf numFmtId="0" fontId="1" fillId="3" borderId="1" xfId="0" applyNumberFormat="1" applyFont="1" applyFill="1" applyBorder="1" applyAlignment="1" applyProtection="1">
      <alignment horizontal="left" vertical="top" wrapText="1"/>
      <protection locked="0"/>
    </xf>
    <xf numFmtId="0" fontId="1" fillId="3" borderId="2" xfId="0" applyNumberFormat="1" applyFont="1" applyFill="1" applyBorder="1" applyAlignment="1" applyProtection="1">
      <alignment horizontal="left" vertical="top" wrapText="1"/>
      <protection locked="0"/>
    </xf>
    <xf numFmtId="0" fontId="1" fillId="3" borderId="3" xfId="0" applyNumberFormat="1" applyFont="1" applyFill="1" applyBorder="1" applyAlignment="1" applyProtection="1">
      <alignment horizontal="left" vertical="top" wrapText="1"/>
      <protection locked="0"/>
    </xf>
    <xf numFmtId="43" fontId="1" fillId="0" borderId="1" xfId="21" applyFont="1" applyBorder="1" applyAlignment="1" applyProtection="1" quotePrefix="1">
      <alignment horizontal="left" vertical="center" wrapText="1"/>
      <protection/>
    </xf>
    <xf numFmtId="43" fontId="1" fillId="0" borderId="2" xfId="21" applyFont="1" applyBorder="1" applyAlignment="1" applyProtection="1">
      <alignment horizontal="left" vertical="center" wrapText="1"/>
      <protection/>
    </xf>
    <xf numFmtId="0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3" xfId="0" applyNumberFormat="1" applyFont="1" applyFill="1" applyBorder="1" applyAlignment="1" applyProtection="1">
      <alignment horizontal="center" vertical="center" wrapText="1"/>
      <protection locked="0"/>
    </xf>
    <xf numFmtId="43" fontId="3" fillId="0" borderId="4" xfId="21" applyFont="1" applyBorder="1" applyAlignment="1" applyProtection="1">
      <alignment horizontal="left" vertical="center" wrapText="1"/>
      <protection/>
    </xf>
    <xf numFmtId="43" fontId="1" fillId="0" borderId="4" xfId="21" applyFont="1" applyBorder="1" applyAlignment="1" applyProtection="1">
      <alignment horizontal="left" vertical="center" wrapText="1"/>
      <protection/>
    </xf>
    <xf numFmtId="0" fontId="3" fillId="0" borderId="4" xfId="0" applyFont="1" applyBorder="1" applyAlignment="1" applyProtection="1">
      <alignment horizontal="left" vertical="center"/>
      <protection/>
    </xf>
    <xf numFmtId="43" fontId="4" fillId="0" borderId="1" xfId="21" applyFont="1" applyBorder="1" applyAlignment="1" applyProtection="1">
      <alignment horizontal="left" vertical="center" wrapText="1"/>
      <protection/>
    </xf>
    <xf numFmtId="43" fontId="4" fillId="0" borderId="3" xfId="21" applyFont="1" applyBorder="1" applyAlignment="1" applyProtection="1">
      <alignment horizontal="left" vertical="center" wrapText="1"/>
      <protection/>
    </xf>
    <xf numFmtId="0" fontId="4" fillId="2" borderId="4" xfId="20" applyFont="1" applyFill="1" applyBorder="1" applyAlignment="1" applyProtection="1">
      <alignment horizontal="left" vertical="center"/>
      <protection/>
    </xf>
    <xf numFmtId="0" fontId="3" fillId="2" borderId="4" xfId="0" applyFont="1" applyFill="1" applyBorder="1" applyAlignment="1" applyProtection="1">
      <alignment horizontal="left" vertical="center"/>
      <protection/>
    </xf>
    <xf numFmtId="0" fontId="2" fillId="2" borderId="1" xfId="0" applyFont="1" applyFill="1" applyBorder="1" applyAlignment="1" applyProtection="1">
      <alignment horizontal="left" vertical="center"/>
      <protection/>
    </xf>
    <xf numFmtId="0" fontId="2" fillId="2" borderId="3" xfId="0" applyFont="1" applyFill="1" applyBorder="1" applyAlignment="1" applyProtection="1">
      <alignment horizontal="left" vertical="center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  <cellStyle name="Milliers 2" xfId="21"/>
    <cellStyle name="Pourcentage 2" xfId="22"/>
  </cellStyles>
  <dxfs count="2"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arkus.widmer\AppData\Local\Microsoft\Windows\Temporary%20Internet%20Files\Content.Outlook\CGU9DGGN\ProKilowatt\WeA2014_Kleinprojekt_Antrag_V1_dt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admefirst"/>
      <sheetName val="Menu"/>
      <sheetName val="CL"/>
      <sheetName val="1"/>
      <sheetName val="2"/>
      <sheetName val="3"/>
      <sheetName val="4"/>
      <sheetName val="00"/>
      <sheetName val="0"/>
      <sheetName val="0 (Import_realis)"/>
      <sheetName val="2_realis."/>
      <sheetName val="3_realis."/>
      <sheetName val="4_realis."/>
      <sheetName val="Langues"/>
      <sheetName val="Nomenklatu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50">
          <cell r="A50" t="str">
            <v>Beleuchtung</v>
          </cell>
        </row>
        <row r="51">
          <cell r="A51" t="str">
            <v>Kälte</v>
          </cell>
        </row>
        <row r="52">
          <cell r="A52" t="str">
            <v>mech. Prozesse</v>
          </cell>
        </row>
        <row r="53">
          <cell r="A53" t="str">
            <v>Prozesswärme</v>
          </cell>
        </row>
        <row r="54">
          <cell r="A54" t="str">
            <v>Raumwärme (el.)</v>
          </cell>
        </row>
        <row r="55">
          <cell r="A55" t="str">
            <v>Warmwasser (el.)</v>
          </cell>
        </row>
        <row r="56">
          <cell r="A56" t="str">
            <v>ORC</v>
          </cell>
        </row>
        <row r="57">
          <cell r="A57" t="str">
            <v>ICT</v>
          </cell>
        </row>
        <row r="58">
          <cell r="A58" t="str">
            <v>übrige Haustechnik</v>
          </cell>
        </row>
        <row r="59">
          <cell r="A59" t="str">
            <v>Andere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5"/>
  <sheetViews>
    <sheetView showGridLines="0" tabSelected="1" workbookViewId="0" topLeftCell="A1">
      <selection activeCell="D13" sqref="D13"/>
    </sheetView>
  </sheetViews>
  <sheetFormatPr defaultColWidth="11.421875" defaultRowHeight="15"/>
  <cols>
    <col min="1" max="1" width="2.00390625" style="2" customWidth="1"/>
    <col min="2" max="2" width="27.421875" style="2" customWidth="1"/>
    <col min="3" max="3" width="26.57421875" style="2" customWidth="1"/>
    <col min="4" max="6" width="11.421875" style="2" customWidth="1"/>
    <col min="7" max="7" width="3.7109375" style="3" customWidth="1"/>
    <col min="8" max="16384" width="11.421875" style="2" customWidth="1"/>
  </cols>
  <sheetData>
    <row r="2" ht="15">
      <c r="B2" s="1" t="s">
        <v>0</v>
      </c>
    </row>
    <row r="3" spans="2:7" ht="15">
      <c r="B3" s="4"/>
      <c r="C3" s="5"/>
      <c r="D3" s="5"/>
      <c r="E3" s="5"/>
      <c r="F3" s="5"/>
      <c r="G3" s="6"/>
    </row>
    <row r="4" spans="2:7" ht="15">
      <c r="B4" s="8"/>
      <c r="C4" s="9"/>
      <c r="D4" s="9"/>
      <c r="E4" s="9"/>
      <c r="F4" s="9"/>
      <c r="G4" s="10"/>
    </row>
    <row r="5" spans="2:7" ht="15.75" customHeight="1">
      <c r="B5" s="11" t="s">
        <v>3</v>
      </c>
      <c r="C5" s="12"/>
      <c r="D5" s="12"/>
      <c r="E5" s="12"/>
      <c r="F5" s="13"/>
      <c r="G5" s="10"/>
    </row>
    <row r="6" spans="2:7" ht="36.75" customHeight="1">
      <c r="B6" s="43" t="s">
        <v>20</v>
      </c>
      <c r="C6" s="44"/>
      <c r="D6" s="44"/>
      <c r="E6" s="44"/>
      <c r="F6" s="45"/>
      <c r="G6" s="14"/>
    </row>
    <row r="7" spans="2:9" ht="24.75" customHeight="1">
      <c r="B7" s="46" t="str">
        <f>"'Neubau / Ersatz' oder 'Zusatzmassnahme'?"</f>
        <v>'Neubau / Ersatz' oder 'Zusatzmassnahme'?</v>
      </c>
      <c r="C7" s="47"/>
      <c r="D7" s="48" t="s">
        <v>19</v>
      </c>
      <c r="E7" s="49"/>
      <c r="F7" s="50"/>
      <c r="G7" s="14"/>
      <c r="I7" s="2" t="s">
        <v>13</v>
      </c>
    </row>
    <row r="8" spans="2:7" ht="31.5" customHeight="1">
      <c r="B8" s="35" t="str">
        <f>IF($D$7="Zusatz","Verbleibende Lebensdauer der erweiterten / verbesserten Anlage","")</f>
        <v/>
      </c>
      <c r="C8" s="36"/>
      <c r="D8" s="29"/>
      <c r="E8" s="35" t="str">
        <f>IF($D$7="Zusatz","Jahre","")</f>
        <v/>
      </c>
      <c r="F8" s="36"/>
      <c r="G8" s="14"/>
    </row>
    <row r="9" spans="2:7" ht="30" customHeight="1" hidden="1">
      <c r="B9" s="35" t="s">
        <v>18</v>
      </c>
      <c r="C9" s="36"/>
      <c r="D9" s="29">
        <v>10</v>
      </c>
      <c r="E9" s="37" t="s">
        <v>4</v>
      </c>
      <c r="F9" s="38"/>
      <c r="G9" s="15"/>
    </row>
    <row r="10" spans="2:9" ht="30" customHeight="1">
      <c r="B10" s="35" t="s">
        <v>14</v>
      </c>
      <c r="C10" s="36"/>
      <c r="D10" s="31">
        <f>MIN(D8:D9)</f>
        <v>10</v>
      </c>
      <c r="E10" s="32" t="s">
        <v>4</v>
      </c>
      <c r="F10" s="33"/>
      <c r="G10" s="15"/>
      <c r="I10" s="2" t="s">
        <v>22</v>
      </c>
    </row>
    <row r="11" spans="2:7" ht="30" customHeight="1">
      <c r="B11" s="35" t="str">
        <f>IF($D$7="Zusatz","","Investitionskosten für Standardlösung 
(Ersatz 1:1)")</f>
        <v>Investitionskosten für Standardlösung 
(Ersatz 1:1)</v>
      </c>
      <c r="C11" s="36"/>
      <c r="D11" s="30">
        <v>10000</v>
      </c>
      <c r="E11" s="35" t="str">
        <f>IF($D$7="Zusatz","","CHF")</f>
        <v>CHF</v>
      </c>
      <c r="F11" s="36"/>
      <c r="G11" s="16"/>
    </row>
    <row r="12" spans="2:7" ht="30" customHeight="1">
      <c r="B12" s="35" t="str">
        <f>IF($D$7="Zusatz","Energieverbrauch ohne Zusatzmassnahme","Energieverbrauch für Standardlösung
(Ersatz 1:1)")</f>
        <v>Energieverbrauch für Standardlösung
(Ersatz 1:1)</v>
      </c>
      <c r="C12" s="36"/>
      <c r="D12" s="27">
        <v>50000</v>
      </c>
      <c r="E12" s="51" t="s">
        <v>6</v>
      </c>
      <c r="F12" s="51"/>
      <c r="G12" s="17"/>
    </row>
    <row r="13" spans="2:9" ht="30" customHeight="1">
      <c r="B13" s="35" t="str">
        <f>IF($D$7="Zusatz","Investitionskosten für Zusatzmassnahme","Investitionskosten für energieeffiziente Lösung")</f>
        <v>Investitionskosten für energieeffiziente Lösung</v>
      </c>
      <c r="C13" s="36"/>
      <c r="D13" s="27">
        <v>35000</v>
      </c>
      <c r="E13" s="52" t="s">
        <v>5</v>
      </c>
      <c r="F13" s="52"/>
      <c r="G13" s="16"/>
      <c r="I13" s="2" t="s">
        <v>23</v>
      </c>
    </row>
    <row r="14" spans="2:7" ht="30" customHeight="1">
      <c r="B14" s="35" t="str">
        <f>IF($D$7="Zusatz","Energieverbrauch mit Zusatzmassnahme","Energieverbrauch für energieeffiziente Lösung")</f>
        <v>Energieverbrauch für energieeffiziente Lösung</v>
      </c>
      <c r="C14" s="36"/>
      <c r="D14" s="27">
        <v>25000</v>
      </c>
      <c r="E14" s="51" t="s">
        <v>6</v>
      </c>
      <c r="F14" s="51"/>
      <c r="G14" s="17"/>
    </row>
    <row r="15" spans="2:7" ht="30" customHeight="1">
      <c r="B15" s="35" t="str">
        <f>IF($D$7="Zusatz","Anrechenbare Kosten","Anrechenbare Mehrkosten")</f>
        <v>Anrechenbare Mehrkosten</v>
      </c>
      <c r="C15" s="36"/>
      <c r="D15" s="18">
        <f>D13-D11</f>
        <v>25000</v>
      </c>
      <c r="E15" s="52" t="s">
        <v>5</v>
      </c>
      <c r="F15" s="52"/>
      <c r="G15" s="16"/>
    </row>
    <row r="16" spans="2:7" ht="30" customHeight="1">
      <c r="B16" s="35" t="s">
        <v>15</v>
      </c>
      <c r="C16" s="36"/>
      <c r="D16" s="18">
        <f>D12-D14</f>
        <v>25000</v>
      </c>
      <c r="E16" s="53" t="s">
        <v>6</v>
      </c>
      <c r="F16" s="53"/>
      <c r="G16" s="19"/>
    </row>
    <row r="17" spans="2:7" ht="26.25" customHeight="1">
      <c r="B17" s="39" t="s">
        <v>1</v>
      </c>
      <c r="C17" s="40"/>
      <c r="D17" s="28">
        <v>0.13</v>
      </c>
      <c r="E17" s="41" t="s">
        <v>2</v>
      </c>
      <c r="F17" s="42"/>
      <c r="G17" s="7"/>
    </row>
    <row r="18" spans="2:7" ht="30" customHeight="1">
      <c r="B18" s="35" t="s">
        <v>12</v>
      </c>
      <c r="C18" s="36"/>
      <c r="D18" s="20">
        <f>D16*D17</f>
        <v>3250</v>
      </c>
      <c r="E18" s="53" t="s">
        <v>7</v>
      </c>
      <c r="F18" s="53"/>
      <c r="G18" s="19"/>
    </row>
    <row r="19" spans="2:7" ht="30" customHeight="1">
      <c r="B19" s="35" t="s">
        <v>16</v>
      </c>
      <c r="C19" s="36"/>
      <c r="D19" s="20">
        <f>D16*D10</f>
        <v>250000</v>
      </c>
      <c r="E19" s="53" t="s">
        <v>8</v>
      </c>
      <c r="F19" s="53"/>
      <c r="G19" s="19"/>
    </row>
    <row r="20" spans="2:7" ht="30" customHeight="1">
      <c r="B20" s="35" t="s">
        <v>9</v>
      </c>
      <c r="C20" s="36"/>
      <c r="D20" s="21">
        <f>IF(D18=0,"",D15/D18)</f>
        <v>7.6923076923076925</v>
      </c>
      <c r="E20" s="57" t="s">
        <v>4</v>
      </c>
      <c r="F20" s="57"/>
      <c r="G20" s="19"/>
    </row>
    <row r="21" spans="2:9" ht="27.75" customHeight="1">
      <c r="B21" s="54" t="s">
        <v>10</v>
      </c>
      <c r="C21" s="55"/>
      <c r="D21" s="22">
        <f>MAX(MIN(D15-4*D18,0.03*D16*D10,0.3*D15),0)</f>
        <v>7500</v>
      </c>
      <c r="E21" s="23" t="s">
        <v>5</v>
      </c>
      <c r="F21" s="24">
        <f>_xlfn.IFERROR(D21/D15,"")</f>
        <v>0.3</v>
      </c>
      <c r="G21" s="25"/>
      <c r="I21" s="2" t="s">
        <v>24</v>
      </c>
    </row>
    <row r="22" spans="2:7" ht="26.25" customHeight="1">
      <c r="B22" s="54" t="s">
        <v>21</v>
      </c>
      <c r="C22" s="55"/>
      <c r="D22" s="34">
        <f>(D15-D21)/D18</f>
        <v>5.384615384615385</v>
      </c>
      <c r="E22" s="58" t="s">
        <v>4</v>
      </c>
      <c r="F22" s="59"/>
      <c r="G22" s="19"/>
    </row>
    <row r="23" spans="2:7" ht="22.5" customHeight="1">
      <c r="B23" s="54" t="s">
        <v>17</v>
      </c>
      <c r="C23" s="55"/>
      <c r="D23" s="26">
        <f>IF(ISERROR(D21*100/D19),0,(D21*100/D19))</f>
        <v>3</v>
      </c>
      <c r="E23" s="56" t="s">
        <v>11</v>
      </c>
      <c r="F23" s="56"/>
      <c r="G23" s="7"/>
    </row>
    <row r="25" ht="15">
      <c r="B25" s="2" t="str">
        <f>IF(D20&lt;=D22,"Massnahme ist bereits ohne Förderung wirtschaftlich.","Förderung möglich.")</f>
        <v>Förderung möglich.</v>
      </c>
    </row>
  </sheetData>
  <mergeCells count="33">
    <mergeCell ref="B18:C18"/>
    <mergeCell ref="E18:F18"/>
    <mergeCell ref="B19:C19"/>
    <mergeCell ref="E19:F19"/>
    <mergeCell ref="B23:C23"/>
    <mergeCell ref="E23:F23"/>
    <mergeCell ref="B20:C20"/>
    <mergeCell ref="E20:F20"/>
    <mergeCell ref="B22:C22"/>
    <mergeCell ref="E22:F22"/>
    <mergeCell ref="B21:C21"/>
    <mergeCell ref="B14:C14"/>
    <mergeCell ref="E14:F14"/>
    <mergeCell ref="B15:C15"/>
    <mergeCell ref="E15:F15"/>
    <mergeCell ref="B16:C16"/>
    <mergeCell ref="E16:F16"/>
    <mergeCell ref="B9:C9"/>
    <mergeCell ref="E9:F9"/>
    <mergeCell ref="B17:C17"/>
    <mergeCell ref="E17:F17"/>
    <mergeCell ref="B6:F6"/>
    <mergeCell ref="B7:C7"/>
    <mergeCell ref="D7:F7"/>
    <mergeCell ref="B8:C8"/>
    <mergeCell ref="E8:F8"/>
    <mergeCell ref="B10:C10"/>
    <mergeCell ref="B11:C11"/>
    <mergeCell ref="E11:F11"/>
    <mergeCell ref="B12:C12"/>
    <mergeCell ref="E12:F12"/>
    <mergeCell ref="B13:C13"/>
    <mergeCell ref="E13:F13"/>
  </mergeCells>
  <conditionalFormatting sqref="D17">
    <cfRule type="cellIs" priority="3" operator="lessThan" stopIfTrue="1">
      <formula>1</formula>
    </cfRule>
  </conditionalFormatting>
  <conditionalFormatting sqref="D8">
    <cfRule type="expression" priority="2" dxfId="0">
      <formula>$B$8&lt;&gt;""</formula>
    </cfRule>
  </conditionalFormatting>
  <conditionalFormatting sqref="D11">
    <cfRule type="expression" priority="1" dxfId="0">
      <formula>$B$11&lt;&gt;""</formula>
    </cfRule>
  </conditionalFormatting>
  <dataValidations count="4">
    <dataValidation type="whole" allowBlank="1" showInputMessage="1" showErrorMessage="1" sqref="D8">
      <formula1>0</formula1>
      <formula2>30</formula2>
    </dataValidation>
    <dataValidation type="decimal" allowBlank="1" showInputMessage="1" showErrorMessage="1" sqref="D17">
      <formula1>0</formula1>
      <formula2>1</formula2>
    </dataValidation>
    <dataValidation type="list" allowBlank="1" showInputMessage="1" showErrorMessage="1" sqref="D7:F7">
      <formula1>"Neubau/Ersatz,Zusatz"</formula1>
    </dataValidation>
    <dataValidation type="whole" operator="lessThan" allowBlank="1" showErrorMessage="1" errorTitle="Ungültige Eingabe" error="Die anrechenbare Nutzungsdauer darf nicht höher sein als die verbleibende Lebensdauer der Anlage." sqref="D9:D10">
      <formula1>MIN(D8+0.000001,30)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Markus Widmer</cp:lastModifiedBy>
  <cp:lastPrinted>2015-07-03T13:01:08Z</cp:lastPrinted>
  <dcterms:created xsi:type="dcterms:W3CDTF">2014-12-02T14:20:52Z</dcterms:created>
  <dcterms:modified xsi:type="dcterms:W3CDTF">2018-02-07T13:18:13Z</dcterms:modified>
  <cp:category/>
  <cp:version/>
  <cp:contentType/>
  <cp:contentStatus/>
</cp:coreProperties>
</file>